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20" windowWidth="28755" windowHeight="138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'Sheet1'!$A$2:$L$29</definedName>
  </definedNames>
  <calcPr fullCalcOnLoad="1"/>
</workbook>
</file>

<file path=xl/sharedStrings.xml><?xml version="1.0" encoding="utf-8"?>
<sst xmlns="http://schemas.openxmlformats.org/spreadsheetml/2006/main" count="72" uniqueCount="43">
  <si>
    <t>Resp</t>
  </si>
  <si>
    <t>Actual Annual Revenue</t>
  </si>
  <si>
    <t>Average Annual Giving</t>
  </si>
  <si>
    <t>Average Monthly Gift</t>
  </si>
  <si>
    <t>Cost</t>
  </si>
  <si>
    <t>Cost Per Sustainer</t>
  </si>
  <si>
    <t>Qty (People Reached)</t>
  </si>
  <si>
    <t>Additional Annual Revenue</t>
  </si>
  <si>
    <t>Average Annual Giving Upgrade</t>
  </si>
  <si>
    <t>Total Cost</t>
  </si>
  <si>
    <t xml:space="preserve">Qty </t>
  </si>
  <si>
    <t>n/a</t>
  </si>
  <si>
    <t># Upgraded Sustainers</t>
  </si>
  <si>
    <t># New Sustainers</t>
  </si>
  <si>
    <t># Sustainers</t>
  </si>
  <si>
    <t>Actual Net Revenue</t>
  </si>
  <si>
    <t xml:space="preserve"> </t>
  </si>
  <si>
    <t>Qty Reached</t>
  </si>
  <si>
    <t>Activity</t>
  </si>
  <si>
    <t>phonathon</t>
  </si>
  <si>
    <t>Date</t>
  </si>
  <si>
    <t>ongoing</t>
  </si>
  <si>
    <t>Expected year 2 revenue totals</t>
  </si>
  <si>
    <t>Upgrade mail/ email/phone</t>
  </si>
  <si>
    <t>YYYY</t>
  </si>
  <si>
    <t>Annual Activities</t>
  </si>
  <si>
    <t>(fill in numbers and activities here, the numbers here are projections based upon industry averages and are used for guidelines only)</t>
  </si>
  <si>
    <t>Totals activities</t>
  </si>
  <si>
    <t>(note, revenue from upgrades included but not counted in total sustainers as that number did not change)</t>
  </si>
  <si>
    <t xml:space="preserve">Social media </t>
  </si>
  <si>
    <t>Welcome emails</t>
  </si>
  <si>
    <t xml:space="preserve">Sustainer Revenue Projections </t>
  </si>
  <si>
    <t>Fill in information in green</t>
  </si>
  <si>
    <t>Existing Sustainers</t>
  </si>
  <si>
    <t>(using 90% moving to next year)</t>
  </si>
  <si>
    <t>enews ongoing</t>
  </si>
  <si>
    <t>Print Newsletter ask/story (4)</t>
  </si>
  <si>
    <t>Special Appeal (1)</t>
  </si>
  <si>
    <t>TY donors (ongoing)</t>
  </si>
  <si>
    <t>Email  1 w/challenge (2)</t>
  </si>
  <si>
    <t>email 2 w/challenge (2)</t>
  </si>
  <si>
    <t>email 3 w/challenge (2)</t>
  </si>
  <si>
    <t>Est. Revenue and Number of Sustainers Year end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</si>
</sst>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_(&quot;$&quot;* #,##0_);_(&quot;$&quot;* \(#,##0\);_(&quot;$&quot;* &quot;-&quot;??_);_(@_)"/>
    <numFmt numFmtId="167" formatCode="_(&quot;$&quot;* #,##0.0_);_(&quot;$&quot;* \(#,##0.0\);_(&quot;$&quot;* &quot;-&quot;??_);_(@_)"/>
    <numFmt numFmtId="168" formatCode="_(* #,##0.0_);_(* \(#,##0.0\);_(* &quot;-&quot;?_);_(@_)"/>
    <numFmt numFmtId="169" formatCode="_(* #,##0.000_);_(* \(#,##0.000\);_(* &quot;-&quot;???_);_(@_)"/>
    <numFmt numFmtId="170" formatCode="_(* #,##0.0_);_(* \(#,##0.0\);_(* &quot;-&quot;??_);_(@_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Calibri"/>
      <family val="2"/>
    </font>
    <font>
      <b/>
      <sz val="10"/>
      <color indexed="8"/>
      <name val="Arial"/>
      <family val="2"/>
    </font>
    <font>
      <sz val="10.5"/>
      <color indexed="8"/>
      <name val="Arial"/>
      <family val="2"/>
    </font>
    <font>
      <b/>
      <sz val="10"/>
      <color indexed="8"/>
      <name val="Arial  "/>
      <family val="0"/>
    </font>
    <font>
      <b/>
      <i/>
      <sz val="11"/>
      <color indexed="8"/>
      <name val="Calibri"/>
      <family val="2"/>
    </font>
    <font>
      <i/>
      <sz val="11"/>
      <color indexed="8"/>
      <name val="Calibri"/>
      <family val="2"/>
    </font>
    <font>
      <i/>
      <sz val="10.5"/>
      <color indexed="8"/>
      <name val="Arial"/>
      <family val="2"/>
    </font>
    <font>
      <b/>
      <u val="single"/>
      <sz val="10.5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  <font>
      <b/>
      <sz val="10"/>
      <color theme="1"/>
      <name val="Arial"/>
      <family val="2"/>
    </font>
    <font>
      <sz val="10.5"/>
      <color theme="1"/>
      <name val="Arial"/>
      <family val="2"/>
    </font>
    <font>
      <b/>
      <sz val="10"/>
      <color theme="1"/>
      <name val="Arial  "/>
      <family val="0"/>
    </font>
    <font>
      <b/>
      <i/>
      <sz val="11"/>
      <color theme="1"/>
      <name val="Calibri"/>
      <family val="2"/>
    </font>
    <font>
      <i/>
      <sz val="11"/>
      <color theme="1"/>
      <name val="Calibri"/>
      <family val="2"/>
    </font>
    <font>
      <i/>
      <sz val="10.5"/>
      <color theme="1"/>
      <name val="Arial"/>
      <family val="2"/>
    </font>
    <font>
      <b/>
      <u val="single"/>
      <sz val="10.5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6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3" fillId="10" borderId="10" xfId="0" applyFont="1" applyFill="1" applyBorder="1" applyAlignment="1">
      <alignment horizontal="center" wrapText="1"/>
    </xf>
    <xf numFmtId="164" fontId="43" fillId="10" borderId="10" xfId="42" applyNumberFormat="1" applyFont="1" applyFill="1" applyBorder="1" applyAlignment="1">
      <alignment horizontal="center" wrapText="1"/>
    </xf>
    <xf numFmtId="0" fontId="43" fillId="10" borderId="11" xfId="0" applyFont="1" applyFill="1" applyBorder="1" applyAlignment="1">
      <alignment horizontal="center" wrapText="1"/>
    </xf>
    <xf numFmtId="0" fontId="43" fillId="10" borderId="12" xfId="0" applyFont="1" applyFill="1" applyBorder="1" applyAlignment="1">
      <alignment horizontal="center" wrapText="1"/>
    </xf>
    <xf numFmtId="164" fontId="44" fillId="10" borderId="10" xfId="42" applyNumberFormat="1" applyFont="1" applyFill="1" applyBorder="1" applyAlignment="1">
      <alignment/>
    </xf>
    <xf numFmtId="165" fontId="44" fillId="10" borderId="10" xfId="57" applyNumberFormat="1" applyFont="1" applyFill="1" applyBorder="1" applyAlignment="1">
      <alignment/>
    </xf>
    <xf numFmtId="166" fontId="44" fillId="10" borderId="10" xfId="44" applyNumberFormat="1" applyFont="1" applyFill="1" applyBorder="1" applyAlignment="1">
      <alignment/>
    </xf>
    <xf numFmtId="44" fontId="44" fillId="10" borderId="10" xfId="44" applyFont="1" applyFill="1" applyBorder="1" applyAlignment="1">
      <alignment/>
    </xf>
    <xf numFmtId="44" fontId="44" fillId="10" borderId="10" xfId="0" applyNumberFormat="1" applyFont="1" applyFill="1" applyBorder="1" applyAlignment="1">
      <alignment/>
    </xf>
    <xf numFmtId="166" fontId="44" fillId="10" borderId="10" xfId="0" applyNumberFormat="1" applyFont="1" applyFill="1" applyBorder="1" applyAlignment="1">
      <alignment/>
    </xf>
    <xf numFmtId="44" fontId="44" fillId="11" borderId="10" xfId="0" applyNumberFormat="1" applyFont="1" applyFill="1" applyBorder="1" applyAlignment="1">
      <alignment/>
    </xf>
    <xf numFmtId="164" fontId="44" fillId="11" borderId="10" xfId="42" applyNumberFormat="1" applyFont="1" applyFill="1" applyBorder="1" applyAlignment="1">
      <alignment/>
    </xf>
    <xf numFmtId="165" fontId="44" fillId="11" borderId="10" xfId="57" applyNumberFormat="1" applyFont="1" applyFill="1" applyBorder="1" applyAlignment="1">
      <alignment/>
    </xf>
    <xf numFmtId="166" fontId="44" fillId="11" borderId="10" xfId="44" applyNumberFormat="1" applyFont="1" applyFill="1" applyBorder="1" applyAlignment="1">
      <alignment/>
    </xf>
    <xf numFmtId="44" fontId="44" fillId="11" borderId="10" xfId="44" applyFont="1" applyFill="1" applyBorder="1" applyAlignment="1">
      <alignment/>
    </xf>
    <xf numFmtId="0" fontId="43" fillId="11" borderId="10" xfId="0" applyFont="1" applyFill="1" applyBorder="1" applyAlignment="1">
      <alignment horizontal="center" wrapText="1"/>
    </xf>
    <xf numFmtId="164" fontId="43" fillId="11" borderId="10" xfId="42" applyNumberFormat="1" applyFont="1" applyFill="1" applyBorder="1" applyAlignment="1">
      <alignment horizontal="center" wrapText="1"/>
    </xf>
    <xf numFmtId="0" fontId="43" fillId="11" borderId="11" xfId="0" applyFont="1" applyFill="1" applyBorder="1" applyAlignment="1">
      <alignment horizontal="center" wrapText="1"/>
    </xf>
    <xf numFmtId="0" fontId="43" fillId="11" borderId="12" xfId="0" applyFont="1" applyFill="1" applyBorder="1" applyAlignment="1">
      <alignment horizontal="center" wrapText="1"/>
    </xf>
    <xf numFmtId="0" fontId="40" fillId="33" borderId="13" xfId="0" applyFont="1" applyFill="1" applyBorder="1" applyAlignment="1">
      <alignment/>
    </xf>
    <xf numFmtId="0" fontId="40" fillId="33" borderId="14" xfId="0" applyFont="1" applyFill="1" applyBorder="1" applyAlignment="1">
      <alignment/>
    </xf>
    <xf numFmtId="166" fontId="44" fillId="0" borderId="0" xfId="44" applyNumberFormat="1" applyFont="1" applyFill="1" applyBorder="1" applyAlignment="1">
      <alignment/>
    </xf>
    <xf numFmtId="44" fontId="44" fillId="0" borderId="0" xfId="44" applyFont="1" applyFill="1" applyBorder="1" applyAlignment="1">
      <alignment/>
    </xf>
    <xf numFmtId="44" fontId="44" fillId="0" borderId="0" xfId="0" applyNumberFormat="1" applyFont="1" applyFill="1" applyBorder="1" applyAlignment="1">
      <alignment/>
    </xf>
    <xf numFmtId="166" fontId="44" fillId="0" borderId="0" xfId="0" applyNumberFormat="1" applyFont="1" applyFill="1" applyBorder="1" applyAlignment="1">
      <alignment/>
    </xf>
    <xf numFmtId="164" fontId="40" fillId="33" borderId="14" xfId="0" applyNumberFormat="1" applyFont="1" applyFill="1" applyBorder="1" applyAlignment="1">
      <alignment/>
    </xf>
    <xf numFmtId="44" fontId="40" fillId="33" borderId="14" xfId="0" applyNumberFormat="1" applyFont="1" applyFill="1" applyBorder="1" applyAlignment="1">
      <alignment/>
    </xf>
    <xf numFmtId="44" fontId="40" fillId="33" borderId="14" xfId="44" applyFont="1" applyFill="1" applyBorder="1" applyAlignment="1">
      <alignment/>
    </xf>
    <xf numFmtId="164" fontId="43" fillId="8" borderId="10" xfId="42" applyNumberFormat="1" applyFont="1" applyFill="1" applyBorder="1" applyAlignment="1">
      <alignment horizontal="center" wrapText="1"/>
    </xf>
    <xf numFmtId="0" fontId="43" fillId="8" borderId="10" xfId="0" applyFont="1" applyFill="1" applyBorder="1" applyAlignment="1">
      <alignment horizontal="center" wrapText="1"/>
    </xf>
    <xf numFmtId="164" fontId="44" fillId="8" borderId="10" xfId="42" applyNumberFormat="1" applyFont="1" applyFill="1" applyBorder="1" applyAlignment="1">
      <alignment/>
    </xf>
    <xf numFmtId="165" fontId="44" fillId="8" borderId="10" xfId="57" applyNumberFormat="1" applyFont="1" applyFill="1" applyBorder="1" applyAlignment="1">
      <alignment/>
    </xf>
    <xf numFmtId="166" fontId="44" fillId="8" borderId="10" xfId="44" applyNumberFormat="1" applyFont="1" applyFill="1" applyBorder="1" applyAlignment="1">
      <alignment/>
    </xf>
    <xf numFmtId="44" fontId="44" fillId="8" borderId="10" xfId="44" applyFont="1" applyFill="1" applyBorder="1" applyAlignment="1">
      <alignment/>
    </xf>
    <xf numFmtId="44" fontId="44" fillId="8" borderId="10" xfId="0" applyNumberFormat="1" applyFont="1" applyFill="1" applyBorder="1" applyAlignment="1">
      <alignment/>
    </xf>
    <xf numFmtId="166" fontId="44" fillId="8" borderId="10" xfId="0" applyNumberFormat="1" applyFont="1" applyFill="1" applyBorder="1" applyAlignment="1">
      <alignment/>
    </xf>
    <xf numFmtId="0" fontId="45" fillId="8" borderId="10" xfId="0" applyFont="1" applyFill="1" applyBorder="1" applyAlignment="1">
      <alignment horizontal="center"/>
    </xf>
    <xf numFmtId="0" fontId="0" fillId="8" borderId="10" xfId="0" applyFill="1" applyBorder="1" applyAlignment="1">
      <alignment/>
    </xf>
    <xf numFmtId="0" fontId="45" fillId="10" borderId="10" xfId="0" applyFont="1" applyFill="1" applyBorder="1" applyAlignment="1">
      <alignment horizontal="center"/>
    </xf>
    <xf numFmtId="0" fontId="0" fillId="34" borderId="0" xfId="0" applyFill="1" applyAlignment="1">
      <alignment/>
    </xf>
    <xf numFmtId="0" fontId="0" fillId="35" borderId="0" xfId="0" applyFill="1" applyAlignment="1">
      <alignment/>
    </xf>
    <xf numFmtId="0" fontId="43" fillId="35" borderId="10" xfId="0" applyFont="1" applyFill="1" applyBorder="1" applyAlignment="1">
      <alignment horizontal="center" wrapText="1"/>
    </xf>
    <xf numFmtId="164" fontId="43" fillId="35" borderId="10" xfId="42" applyNumberFormat="1" applyFont="1" applyFill="1" applyBorder="1" applyAlignment="1">
      <alignment horizontal="center" wrapText="1"/>
    </xf>
    <xf numFmtId="0" fontId="43" fillId="35" borderId="11" xfId="0" applyFont="1" applyFill="1" applyBorder="1" applyAlignment="1">
      <alignment horizontal="center" wrapText="1"/>
    </xf>
    <xf numFmtId="0" fontId="43" fillId="35" borderId="12" xfId="0" applyFont="1" applyFill="1" applyBorder="1" applyAlignment="1">
      <alignment horizontal="center" wrapText="1"/>
    </xf>
    <xf numFmtId="164" fontId="44" fillId="35" borderId="10" xfId="42" applyNumberFormat="1" applyFont="1" applyFill="1" applyBorder="1" applyAlignment="1">
      <alignment/>
    </xf>
    <xf numFmtId="165" fontId="44" fillId="35" borderId="10" xfId="57" applyNumberFormat="1" applyFont="1" applyFill="1" applyBorder="1" applyAlignment="1">
      <alignment/>
    </xf>
    <xf numFmtId="44" fontId="44" fillId="35" borderId="10" xfId="44" applyFont="1" applyFill="1" applyBorder="1" applyAlignment="1">
      <alignment/>
    </xf>
    <xf numFmtId="44" fontId="44" fillId="35" borderId="10" xfId="0" applyNumberFormat="1" applyFont="1" applyFill="1" applyBorder="1" applyAlignment="1">
      <alignment/>
    </xf>
    <xf numFmtId="166" fontId="44" fillId="35" borderId="10" xfId="44" applyNumberFormat="1" applyFont="1" applyFill="1" applyBorder="1" applyAlignment="1">
      <alignment/>
    </xf>
    <xf numFmtId="0" fontId="0" fillId="11" borderId="0" xfId="0" applyFill="1" applyAlignment="1">
      <alignment/>
    </xf>
    <xf numFmtId="166" fontId="44" fillId="11" borderId="10" xfId="0" applyNumberFormat="1" applyFont="1" applyFill="1" applyBorder="1" applyAlignment="1">
      <alignment/>
    </xf>
    <xf numFmtId="0" fontId="0" fillId="12" borderId="0" xfId="0" applyFill="1" applyAlignment="1">
      <alignment/>
    </xf>
    <xf numFmtId="164" fontId="44" fillId="12" borderId="10" xfId="42" applyNumberFormat="1" applyFont="1" applyFill="1" applyBorder="1" applyAlignment="1">
      <alignment/>
    </xf>
    <xf numFmtId="165" fontId="44" fillId="12" borderId="10" xfId="57" applyNumberFormat="1" applyFont="1" applyFill="1" applyBorder="1" applyAlignment="1">
      <alignment/>
    </xf>
    <xf numFmtId="166" fontId="44" fillId="12" borderId="10" xfId="44" applyNumberFormat="1" applyFont="1" applyFill="1" applyBorder="1" applyAlignment="1">
      <alignment/>
    </xf>
    <xf numFmtId="44" fontId="44" fillId="12" borderId="10" xfId="44" applyFont="1" applyFill="1" applyBorder="1" applyAlignment="1">
      <alignment/>
    </xf>
    <xf numFmtId="44" fontId="44" fillId="12" borderId="10" xfId="0" applyNumberFormat="1" applyFont="1" applyFill="1" applyBorder="1" applyAlignment="1">
      <alignment/>
    </xf>
    <xf numFmtId="166" fontId="44" fillId="12" borderId="10" xfId="0" applyNumberFormat="1" applyFont="1" applyFill="1" applyBorder="1" applyAlignment="1">
      <alignment/>
    </xf>
    <xf numFmtId="0" fontId="46" fillId="0" borderId="0" xfId="0" applyFont="1" applyFill="1" applyAlignment="1">
      <alignment/>
    </xf>
    <xf numFmtId="14" fontId="0" fillId="34" borderId="0" xfId="0" applyNumberFormat="1" applyFill="1" applyAlignment="1">
      <alignment/>
    </xf>
    <xf numFmtId="0" fontId="0" fillId="11" borderId="15" xfId="0" applyFill="1" applyBorder="1" applyAlignment="1">
      <alignment/>
    </xf>
    <xf numFmtId="14" fontId="0" fillId="34" borderId="12" xfId="0" applyNumberFormat="1" applyFill="1" applyBorder="1" applyAlignment="1">
      <alignment/>
    </xf>
    <xf numFmtId="166" fontId="40" fillId="33" borderId="16" xfId="0" applyNumberFormat="1" applyFont="1" applyFill="1" applyBorder="1" applyAlignment="1">
      <alignment/>
    </xf>
    <xf numFmtId="44" fontId="44" fillId="33" borderId="10" xfId="0" applyNumberFormat="1" applyFont="1" applyFill="1" applyBorder="1" applyAlignment="1">
      <alignment/>
    </xf>
    <xf numFmtId="164" fontId="44" fillId="33" borderId="10" xfId="42" applyNumberFormat="1" applyFont="1" applyFill="1" applyBorder="1" applyAlignment="1">
      <alignment/>
    </xf>
    <xf numFmtId="0" fontId="0" fillId="33" borderId="0" xfId="0" applyFill="1" applyAlignment="1">
      <alignment/>
    </xf>
    <xf numFmtId="0" fontId="40" fillId="8" borderId="10" xfId="0" applyFont="1" applyFill="1" applyBorder="1" applyAlignment="1">
      <alignment/>
    </xf>
    <xf numFmtId="0" fontId="42" fillId="33" borderId="0" xfId="0" applyFont="1" applyFill="1" applyAlignment="1">
      <alignment/>
    </xf>
    <xf numFmtId="0" fontId="47" fillId="0" borderId="0" xfId="0" applyFont="1" applyAlignment="1">
      <alignment/>
    </xf>
    <xf numFmtId="164" fontId="48" fillId="0" borderId="0" xfId="42" applyNumberFormat="1" applyFont="1" applyFill="1" applyBorder="1" applyAlignment="1">
      <alignment/>
    </xf>
    <xf numFmtId="165" fontId="48" fillId="0" borderId="0" xfId="57" applyNumberFormat="1" applyFont="1" applyFill="1" applyBorder="1" applyAlignment="1">
      <alignment/>
    </xf>
    <xf numFmtId="166" fontId="48" fillId="0" borderId="0" xfId="44" applyNumberFormat="1" applyFont="1" applyFill="1" applyBorder="1" applyAlignment="1">
      <alignment/>
    </xf>
    <xf numFmtId="0" fontId="49" fillId="0" borderId="0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7"/>
  <sheetViews>
    <sheetView tabSelected="1" view="pageLayout" workbookViewId="0" topLeftCell="A5">
      <selection activeCell="D28" sqref="D28"/>
    </sheetView>
  </sheetViews>
  <sheetFormatPr defaultColWidth="9.140625" defaultRowHeight="15"/>
  <cols>
    <col min="1" max="1" width="32.57421875" style="0" customWidth="1"/>
    <col min="2" max="2" width="13.00390625" style="0" customWidth="1"/>
    <col min="3" max="3" width="14.140625" style="0" customWidth="1"/>
    <col min="4" max="4" width="14.28125" style="0" customWidth="1"/>
    <col min="5" max="5" width="13.8515625" style="0" customWidth="1"/>
    <col min="6" max="6" width="12.57421875" style="0" customWidth="1"/>
    <col min="7" max="7" width="13.421875" style="0" customWidth="1"/>
    <col min="8" max="8" width="10.00390625" style="0" customWidth="1"/>
    <col min="9" max="9" width="14.8515625" style="0" customWidth="1"/>
    <col min="10" max="10" width="11.28125" style="0" customWidth="1"/>
    <col min="11" max="11" width="11.140625" style="0" customWidth="1"/>
  </cols>
  <sheetData>
    <row r="1" ht="15">
      <c r="A1" s="68" t="s">
        <v>32</v>
      </c>
    </row>
    <row r="2" spans="3:11" ht="18.75">
      <c r="C2" s="1" t="s">
        <v>31</v>
      </c>
      <c r="D2" s="1"/>
      <c r="E2" s="1"/>
      <c r="F2" s="1"/>
      <c r="G2" s="1"/>
      <c r="H2" s="1"/>
      <c r="I2" s="1"/>
      <c r="J2" s="1"/>
      <c r="K2" s="70" t="s">
        <v>24</v>
      </c>
    </row>
    <row r="3" spans="1:11" ht="39">
      <c r="A3" s="38" t="s">
        <v>18</v>
      </c>
      <c r="B3" s="38" t="s">
        <v>20</v>
      </c>
      <c r="C3" s="31" t="s">
        <v>10</v>
      </c>
      <c r="D3" s="30" t="s">
        <v>14</v>
      </c>
      <c r="E3" s="31" t="s">
        <v>0</v>
      </c>
      <c r="F3" s="31" t="s">
        <v>1</v>
      </c>
      <c r="G3" s="31" t="s">
        <v>2</v>
      </c>
      <c r="H3" s="31" t="s">
        <v>3</v>
      </c>
      <c r="I3" s="31" t="s">
        <v>4</v>
      </c>
      <c r="J3" s="31" t="s">
        <v>5</v>
      </c>
      <c r="K3" s="31" t="s">
        <v>15</v>
      </c>
    </row>
    <row r="4" spans="1:11" ht="15">
      <c r="A4" s="69" t="s">
        <v>33</v>
      </c>
      <c r="B4" s="39" t="s">
        <v>21</v>
      </c>
      <c r="C4" s="32">
        <v>0</v>
      </c>
      <c r="D4" s="67">
        <v>100</v>
      </c>
      <c r="E4" s="33" t="s">
        <v>11</v>
      </c>
      <c r="F4" s="34">
        <f>G4*D4</f>
        <v>30000</v>
      </c>
      <c r="G4" s="35">
        <f>H4*12</f>
        <v>300</v>
      </c>
      <c r="H4" s="66">
        <v>25</v>
      </c>
      <c r="I4" s="34">
        <v>0</v>
      </c>
      <c r="J4" s="36">
        <f>I4/D4</f>
        <v>0</v>
      </c>
      <c r="K4" s="37">
        <f>F4-I4</f>
        <v>30000</v>
      </c>
    </row>
    <row r="5" spans="1:2" ht="24.75" customHeight="1">
      <c r="A5" s="61" t="s">
        <v>25</v>
      </c>
      <c r="B5" s="61" t="s">
        <v>26</v>
      </c>
    </row>
    <row r="6" spans="1:11" ht="39">
      <c r="A6" s="40" t="s">
        <v>18</v>
      </c>
      <c r="B6" s="40"/>
      <c r="C6" s="5" t="s">
        <v>17</v>
      </c>
      <c r="D6" s="3" t="s">
        <v>13</v>
      </c>
      <c r="E6" s="4" t="s">
        <v>0</v>
      </c>
      <c r="F6" s="2" t="s">
        <v>1</v>
      </c>
      <c r="G6" s="2" t="s">
        <v>2</v>
      </c>
      <c r="H6" s="4" t="s">
        <v>3</v>
      </c>
      <c r="I6" s="5" t="s">
        <v>4</v>
      </c>
      <c r="J6" s="2" t="s">
        <v>5</v>
      </c>
      <c r="K6" s="2" t="s">
        <v>15</v>
      </c>
    </row>
    <row r="7" spans="1:11" ht="15">
      <c r="A7" t="s">
        <v>38</v>
      </c>
      <c r="B7" s="62" t="s">
        <v>16</v>
      </c>
      <c r="C7" s="6">
        <v>200</v>
      </c>
      <c r="D7" s="6">
        <f aca="true" t="shared" si="0" ref="D7:D16">E7*C7</f>
        <v>3</v>
      </c>
      <c r="E7" s="7">
        <v>0.015</v>
      </c>
      <c r="F7" s="8">
        <f aca="true" t="shared" si="1" ref="F7:F12">H7*D7*12</f>
        <v>900</v>
      </c>
      <c r="G7" s="9">
        <f aca="true" t="shared" si="2" ref="G7:G16">F7/D7</f>
        <v>300</v>
      </c>
      <c r="H7" s="10">
        <v>25</v>
      </c>
      <c r="I7" s="8">
        <f>C7*1</f>
        <v>200</v>
      </c>
      <c r="J7" s="10">
        <f aca="true" t="shared" si="3" ref="J7:J16">I7/D7</f>
        <v>66.66666666666667</v>
      </c>
      <c r="K7" s="11">
        <f aca="true" t="shared" si="4" ref="K7:K16">F7-I7</f>
        <v>700</v>
      </c>
    </row>
    <row r="8" spans="1:11" ht="15">
      <c r="A8" t="s">
        <v>37</v>
      </c>
      <c r="B8" s="41"/>
      <c r="C8" s="6">
        <v>1100</v>
      </c>
      <c r="D8" s="6">
        <f t="shared" si="0"/>
        <v>11</v>
      </c>
      <c r="E8" s="7">
        <v>0.01</v>
      </c>
      <c r="F8" s="8">
        <f t="shared" si="1"/>
        <v>3300</v>
      </c>
      <c r="G8" s="9">
        <f t="shared" si="2"/>
        <v>300</v>
      </c>
      <c r="H8" s="10">
        <v>25</v>
      </c>
      <c r="I8" s="8">
        <f>C8*1</f>
        <v>1100</v>
      </c>
      <c r="J8" s="10">
        <f t="shared" si="3"/>
        <v>100</v>
      </c>
      <c r="K8" s="11">
        <f t="shared" si="4"/>
        <v>2200</v>
      </c>
    </row>
    <row r="9" spans="1:11" ht="15">
      <c r="A9" t="s">
        <v>39</v>
      </c>
      <c r="B9" s="62" t="s">
        <v>16</v>
      </c>
      <c r="C9" s="6">
        <f>2500*2</f>
        <v>5000</v>
      </c>
      <c r="D9" s="6">
        <f t="shared" si="0"/>
        <v>20</v>
      </c>
      <c r="E9" s="7">
        <v>0.004</v>
      </c>
      <c r="F9" s="8">
        <f t="shared" si="1"/>
        <v>6000</v>
      </c>
      <c r="G9" s="9">
        <f t="shared" si="2"/>
        <v>300</v>
      </c>
      <c r="H9" s="10">
        <v>25</v>
      </c>
      <c r="I9" s="8">
        <f>C9*0.01</f>
        <v>50</v>
      </c>
      <c r="J9" s="10">
        <f t="shared" si="3"/>
        <v>2.5</v>
      </c>
      <c r="K9" s="11">
        <f t="shared" si="4"/>
        <v>5950</v>
      </c>
    </row>
    <row r="10" spans="1:11" ht="15">
      <c r="A10" t="s">
        <v>40</v>
      </c>
      <c r="B10" s="62" t="s">
        <v>16</v>
      </c>
      <c r="C10" s="6">
        <f>2500*2</f>
        <v>5000</v>
      </c>
      <c r="D10" s="6">
        <f t="shared" si="0"/>
        <v>20</v>
      </c>
      <c r="E10" s="7">
        <v>0.004</v>
      </c>
      <c r="F10" s="8">
        <f t="shared" si="1"/>
        <v>6000</v>
      </c>
      <c r="G10" s="9">
        <f t="shared" si="2"/>
        <v>300</v>
      </c>
      <c r="H10" s="10">
        <v>25</v>
      </c>
      <c r="I10" s="8">
        <f>C10*0.01</f>
        <v>50</v>
      </c>
      <c r="J10" s="10">
        <f t="shared" si="3"/>
        <v>2.5</v>
      </c>
      <c r="K10" s="11">
        <f t="shared" si="4"/>
        <v>5950</v>
      </c>
    </row>
    <row r="11" spans="1:11" ht="15">
      <c r="A11" t="s">
        <v>41</v>
      </c>
      <c r="B11" s="62" t="s">
        <v>16</v>
      </c>
      <c r="C11" s="6">
        <f>2500*2</f>
        <v>5000</v>
      </c>
      <c r="D11" s="6">
        <f t="shared" si="0"/>
        <v>20</v>
      </c>
      <c r="E11" s="7">
        <v>0.004</v>
      </c>
      <c r="F11" s="8">
        <f t="shared" si="1"/>
        <v>6000</v>
      </c>
      <c r="G11" s="9">
        <f t="shared" si="2"/>
        <v>300</v>
      </c>
      <c r="H11" s="10">
        <v>25</v>
      </c>
      <c r="I11" s="8">
        <f>C11*0.01</f>
        <v>50</v>
      </c>
      <c r="J11" s="10">
        <f t="shared" si="3"/>
        <v>2.5</v>
      </c>
      <c r="K11" s="11">
        <f t="shared" si="4"/>
        <v>5950</v>
      </c>
    </row>
    <row r="12" spans="1:11" ht="15">
      <c r="A12" t="s">
        <v>35</v>
      </c>
      <c r="B12" s="62"/>
      <c r="C12" s="6">
        <f>2500*12</f>
        <v>30000</v>
      </c>
      <c r="D12" s="6">
        <f>E12*C12</f>
        <v>30</v>
      </c>
      <c r="E12" s="7">
        <v>0.001</v>
      </c>
      <c r="F12" s="8">
        <f t="shared" si="1"/>
        <v>9000</v>
      </c>
      <c r="G12" s="9">
        <f>F12/D12</f>
        <v>300</v>
      </c>
      <c r="H12" s="10">
        <v>25</v>
      </c>
      <c r="I12" s="8">
        <f>C12*0.01</f>
        <v>300</v>
      </c>
      <c r="J12" s="10">
        <f>I12/D12</f>
        <v>10</v>
      </c>
      <c r="K12" s="11">
        <f>F12-I12</f>
        <v>8700</v>
      </c>
    </row>
    <row r="13" spans="1:11" ht="15">
      <c r="A13" t="s">
        <v>36</v>
      </c>
      <c r="B13" s="41" t="s">
        <v>16</v>
      </c>
      <c r="C13" s="6">
        <v>4400</v>
      </c>
      <c r="D13" s="6">
        <f t="shared" si="0"/>
        <v>26.400000000000002</v>
      </c>
      <c r="E13" s="7">
        <v>0.006</v>
      </c>
      <c r="F13" s="8">
        <f>D13*H13*12</f>
        <v>7920</v>
      </c>
      <c r="G13" s="9">
        <f t="shared" si="2"/>
        <v>300</v>
      </c>
      <c r="H13" s="10">
        <v>25</v>
      </c>
      <c r="I13" s="8">
        <f>C13*1</f>
        <v>4400</v>
      </c>
      <c r="J13" s="10">
        <f t="shared" si="3"/>
        <v>166.66666666666666</v>
      </c>
      <c r="K13" s="11">
        <f t="shared" si="4"/>
        <v>3520</v>
      </c>
    </row>
    <row r="14" spans="1:11" ht="15">
      <c r="A14" t="s">
        <v>30</v>
      </c>
      <c r="B14" s="41"/>
      <c r="C14" s="6">
        <v>200</v>
      </c>
      <c r="D14" s="6">
        <f>E14*C14</f>
        <v>2</v>
      </c>
      <c r="E14" s="7">
        <v>0.01</v>
      </c>
      <c r="F14" s="8">
        <f>D14*H14*12</f>
        <v>600</v>
      </c>
      <c r="G14" s="9">
        <f>F14/D14</f>
        <v>300</v>
      </c>
      <c r="H14" s="10">
        <v>25</v>
      </c>
      <c r="I14" s="8">
        <f>C14*0.1</f>
        <v>20</v>
      </c>
      <c r="J14" s="10">
        <f>I14/D14</f>
        <v>10</v>
      </c>
      <c r="K14" s="11">
        <f>F14-I14</f>
        <v>580</v>
      </c>
    </row>
    <row r="15" spans="1:11" ht="15">
      <c r="A15" t="s">
        <v>29</v>
      </c>
      <c r="B15" s="41"/>
      <c r="C15" s="6">
        <v>7000</v>
      </c>
      <c r="D15" s="6">
        <f>E15*C15</f>
        <v>14</v>
      </c>
      <c r="E15" s="7">
        <v>0.002</v>
      </c>
      <c r="F15" s="8">
        <f>D15*H15*12</f>
        <v>4200</v>
      </c>
      <c r="G15" s="9">
        <f>F15/D15</f>
        <v>300</v>
      </c>
      <c r="H15" s="10">
        <v>25</v>
      </c>
      <c r="I15" s="8">
        <f>C15*0.05</f>
        <v>350</v>
      </c>
      <c r="J15" s="10">
        <f>I15/D15</f>
        <v>25</v>
      </c>
      <c r="K15" s="11">
        <f>F15-I15</f>
        <v>3850</v>
      </c>
    </row>
    <row r="16" spans="1:11" ht="15">
      <c r="A16" t="s">
        <v>19</v>
      </c>
      <c r="B16" s="41"/>
      <c r="C16" s="6">
        <v>1000</v>
      </c>
      <c r="D16" s="6">
        <f t="shared" si="0"/>
        <v>50</v>
      </c>
      <c r="E16" s="7">
        <v>0.05</v>
      </c>
      <c r="F16" s="8">
        <f>D16*H16*12</f>
        <v>15000</v>
      </c>
      <c r="G16" s="9">
        <f t="shared" si="2"/>
        <v>300</v>
      </c>
      <c r="H16" s="10">
        <v>25</v>
      </c>
      <c r="I16" s="8">
        <f>C16*2</f>
        <v>2000</v>
      </c>
      <c r="J16" s="10">
        <f t="shared" si="3"/>
        <v>40</v>
      </c>
      <c r="K16" s="11">
        <f t="shared" si="4"/>
        <v>13000</v>
      </c>
    </row>
    <row r="17" spans="1:11" ht="39">
      <c r="A17" s="42"/>
      <c r="B17" s="42"/>
      <c r="C17" s="43" t="s">
        <v>10</v>
      </c>
      <c r="D17" s="44" t="s">
        <v>14</v>
      </c>
      <c r="E17" s="45" t="s">
        <v>0</v>
      </c>
      <c r="F17" s="43" t="s">
        <v>1</v>
      </c>
      <c r="G17" s="43" t="s">
        <v>2</v>
      </c>
      <c r="H17" s="45" t="s">
        <v>3</v>
      </c>
      <c r="I17" s="46" t="s">
        <v>4</v>
      </c>
      <c r="J17" s="43" t="s">
        <v>5</v>
      </c>
      <c r="K17" s="43" t="s">
        <v>15</v>
      </c>
    </row>
    <row r="18" spans="1:11" ht="15">
      <c r="A18" s="42" t="s">
        <v>27</v>
      </c>
      <c r="B18" s="42"/>
      <c r="C18" s="47">
        <f>SUM(C7:C16)</f>
        <v>58900</v>
      </c>
      <c r="D18" s="47">
        <f>SUM(D7:D16)</f>
        <v>196.4</v>
      </c>
      <c r="E18" s="48">
        <f>D18/C18</f>
        <v>0.00333446519524618</v>
      </c>
      <c r="F18" s="47">
        <f>SUM(F7:F16)</f>
        <v>58920</v>
      </c>
      <c r="G18" s="49">
        <f>F18/D18</f>
        <v>300</v>
      </c>
      <c r="H18" s="50">
        <f>F18/D18/12</f>
        <v>25</v>
      </c>
      <c r="I18" s="51">
        <f>SUM(I7:I16)</f>
        <v>8520</v>
      </c>
      <c r="J18" s="51">
        <f>I18/D18</f>
        <v>43.38085539714867</v>
      </c>
      <c r="K18" s="51">
        <f>SUM(K7:K16)</f>
        <v>50400</v>
      </c>
    </row>
    <row r="20" spans="1:11" ht="51.75">
      <c r="A20" s="52" t="s">
        <v>16</v>
      </c>
      <c r="B20" s="52"/>
      <c r="C20" s="17" t="s">
        <v>6</v>
      </c>
      <c r="D20" s="18" t="s">
        <v>12</v>
      </c>
      <c r="E20" s="19" t="s">
        <v>0</v>
      </c>
      <c r="F20" s="17" t="s">
        <v>7</v>
      </c>
      <c r="G20" s="17" t="s">
        <v>8</v>
      </c>
      <c r="H20" s="19" t="s">
        <v>3</v>
      </c>
      <c r="I20" s="20" t="s">
        <v>9</v>
      </c>
      <c r="J20" s="17" t="s">
        <v>5</v>
      </c>
      <c r="K20" s="17" t="s">
        <v>15</v>
      </c>
    </row>
    <row r="21" spans="1:11" ht="15">
      <c r="A21" s="63" t="s">
        <v>23</v>
      </c>
      <c r="B21" s="64" t="s">
        <v>16</v>
      </c>
      <c r="C21" s="13">
        <f>D4*0.8</f>
        <v>80</v>
      </c>
      <c r="D21" s="13">
        <f>E21*C21</f>
        <v>12</v>
      </c>
      <c r="E21" s="14">
        <v>0.15</v>
      </c>
      <c r="F21" s="15">
        <f>H21*D21*12</f>
        <v>720</v>
      </c>
      <c r="G21" s="16">
        <f>F21/D21</f>
        <v>60</v>
      </c>
      <c r="H21" s="12">
        <v>5</v>
      </c>
      <c r="I21" s="15">
        <f>C21*0.7</f>
        <v>56</v>
      </c>
      <c r="J21" s="12">
        <f>I21/D21</f>
        <v>4.666666666666667</v>
      </c>
      <c r="K21" s="53">
        <f>F21-I21</f>
        <v>664</v>
      </c>
    </row>
    <row r="23" spans="1:11" ht="15">
      <c r="A23" s="54" t="s">
        <v>22</v>
      </c>
      <c r="B23" s="54"/>
      <c r="C23" s="55">
        <f>C18+C4</f>
        <v>58900</v>
      </c>
      <c r="D23" s="55">
        <f>D18+D4</f>
        <v>296.4</v>
      </c>
      <c r="E23" s="56">
        <f>D23/C23</f>
        <v>0.005032258064516129</v>
      </c>
      <c r="F23" s="57">
        <f>F18+F4</f>
        <v>88920</v>
      </c>
      <c r="G23" s="58">
        <f>F23/D23</f>
        <v>300</v>
      </c>
      <c r="H23" s="59">
        <f>G23/12</f>
        <v>25</v>
      </c>
      <c r="I23" s="57">
        <f>I18+I4</f>
        <v>8520</v>
      </c>
      <c r="J23" s="59">
        <f>I23/D23</f>
        <v>28.744939271255063</v>
      </c>
      <c r="K23" s="60">
        <f>K18+K4</f>
        <v>80400</v>
      </c>
    </row>
    <row r="24" spans="1:11" ht="15">
      <c r="A24" s="71" t="s">
        <v>28</v>
      </c>
      <c r="B24" s="71"/>
      <c r="C24" s="72"/>
      <c r="D24" s="72"/>
      <c r="E24" s="73"/>
      <c r="F24" s="74"/>
      <c r="G24" s="24"/>
      <c r="H24" s="25"/>
      <c r="I24" s="23"/>
      <c r="J24" s="25"/>
      <c r="K24" s="26"/>
    </row>
    <row r="25" ht="15.75" thickBot="1"/>
    <row r="26" spans="1:11" ht="15.75" thickBot="1">
      <c r="A26" t="s">
        <v>42</v>
      </c>
      <c r="C26" s="21"/>
      <c r="D26" s="27">
        <f>D23*0.9</f>
        <v>266.76</v>
      </c>
      <c r="E26" s="22"/>
      <c r="F26" s="28">
        <f>F23*0.95</f>
        <v>84474</v>
      </c>
      <c r="G26" s="29">
        <f>F26/D26</f>
        <v>316.6666666666667</v>
      </c>
      <c r="H26" s="28">
        <f>G26/12</f>
        <v>26.38888888888889</v>
      </c>
      <c r="I26" s="22"/>
      <c r="J26" s="22"/>
      <c r="K26" s="65" t="s">
        <v>16</v>
      </c>
    </row>
    <row r="27" spans="1:11" ht="15">
      <c r="A27" t="s">
        <v>34</v>
      </c>
      <c r="C27" s="75" t="s">
        <v>16</v>
      </c>
      <c r="D27" s="75"/>
      <c r="E27" s="75"/>
      <c r="F27" s="75"/>
      <c r="G27" s="75"/>
      <c r="H27" s="75"/>
      <c r="I27" s="75"/>
      <c r="J27" s="75"/>
      <c r="K27" s="75"/>
    </row>
  </sheetData>
  <sheetProtection/>
  <mergeCells count="1">
    <mergeCell ref="C27:K27"/>
  </mergeCells>
  <printOptions/>
  <pageMargins left="0.25" right="0.25" top="0.75" bottom="0.75" header="0.3" footer="0.3"/>
  <pageSetup horizontalDpi="600" verticalDpi="600" orientation="landscape" scale="80" r:id="rId1"/>
  <headerFooter>
    <oddHeader xml:space="preserve">&amp;C
Monthly Donor Planner </oddHeader>
    <oddFooter xml:space="preserve">&amp;C(c) 2020 Copyright A Direct Solution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EW</dc:creator>
  <cp:keywords/>
  <dc:description/>
  <cp:lastModifiedBy>EW</cp:lastModifiedBy>
  <cp:lastPrinted>2015-07-31T18:21:55Z</cp:lastPrinted>
  <dcterms:created xsi:type="dcterms:W3CDTF">2014-05-05T12:44:33Z</dcterms:created>
  <dcterms:modified xsi:type="dcterms:W3CDTF">2023-04-16T16:28:40Z</dcterms:modified>
  <cp:category/>
  <cp:version/>
  <cp:contentType/>
  <cp:contentStatus/>
</cp:coreProperties>
</file>